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85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33" i="1"/>
  <c r="H20"/>
  <c r="B20"/>
  <c r="J44"/>
  <c r="J70"/>
  <c r="D44"/>
  <c r="D70"/>
  <c r="J43"/>
  <c r="J69"/>
  <c r="D43"/>
  <c r="D69"/>
  <c r="J37"/>
  <c r="D37"/>
  <c r="D40"/>
  <c r="I33"/>
  <c r="C33"/>
  <c r="I28"/>
  <c r="C28"/>
  <c r="J23"/>
  <c r="D23"/>
  <c r="J22"/>
  <c r="D22"/>
  <c r="D52"/>
  <c r="I15"/>
  <c r="C15"/>
  <c r="J24"/>
  <c r="J52"/>
  <c r="J41"/>
  <c r="J63"/>
  <c r="D78"/>
  <c r="D41"/>
  <c r="D42"/>
  <c r="D63"/>
  <c r="J28"/>
  <c r="I23"/>
  <c r="C23"/>
  <c r="J25"/>
  <c r="J30"/>
  <c r="D28"/>
  <c r="D34"/>
  <c r="D24"/>
  <c r="D30"/>
  <c r="D29"/>
  <c r="J29"/>
  <c r="J40"/>
  <c r="J31"/>
  <c r="J34"/>
  <c r="J39"/>
  <c r="J65"/>
  <c r="J32"/>
  <c r="J67"/>
  <c r="J66"/>
  <c r="J53"/>
  <c r="J78"/>
  <c r="J79"/>
  <c r="J42"/>
  <c r="D31"/>
  <c r="D25"/>
  <c r="D53"/>
  <c r="D67"/>
  <c r="D66"/>
  <c r="D32"/>
  <c r="J57"/>
  <c r="J83"/>
  <c r="D39"/>
  <c r="D46"/>
  <c r="D57"/>
  <c r="D83"/>
  <c r="J68"/>
  <c r="J72"/>
  <c r="J73"/>
  <c r="J74"/>
  <c r="J46"/>
  <c r="J47"/>
  <c r="J48"/>
  <c r="J54"/>
  <c r="D79"/>
  <c r="D68"/>
  <c r="D47"/>
  <c r="D48"/>
  <c r="D54"/>
  <c r="D55"/>
  <c r="D59"/>
  <c r="D65"/>
  <c r="J80"/>
  <c r="J81"/>
  <c r="J85"/>
  <c r="J55"/>
  <c r="J59"/>
  <c r="D72"/>
  <c r="D73"/>
  <c r="D74"/>
  <c r="D80"/>
  <c r="D81"/>
  <c r="D85"/>
</calcChain>
</file>

<file path=xl/sharedStrings.xml><?xml version="1.0" encoding="utf-8"?>
<sst xmlns="http://schemas.openxmlformats.org/spreadsheetml/2006/main" count="137" uniqueCount="63">
  <si>
    <t>Organic Growth cashflow and ROI (Return on Investment) calculator</t>
  </si>
  <si>
    <t>Insert your data in blue cells on this spreadsheet</t>
  </si>
  <si>
    <t xml:space="preserve">Unit name </t>
  </si>
  <si>
    <t xml:space="preserve">Purchase Price  </t>
  </si>
  <si>
    <t xml:space="preserve">Attorneys transfer and bond costs </t>
  </si>
  <si>
    <t xml:space="preserve">Size of bond ( % of purchase price) </t>
  </si>
  <si>
    <t xml:space="preserve">Size of unit (m²) </t>
  </si>
  <si>
    <t xml:space="preserve">Rental </t>
  </si>
  <si>
    <t>Levy</t>
  </si>
  <si>
    <t>Rates</t>
  </si>
  <si>
    <t xml:space="preserve">Interest rate </t>
  </si>
  <si>
    <t>Price per m²</t>
  </si>
  <si>
    <t xml:space="preserve">Projected Capital Growth - Year 1 </t>
  </si>
  <si>
    <t xml:space="preserve">Insert data in blue fields </t>
  </si>
  <si>
    <t xml:space="preserve">Purchase Price </t>
  </si>
  <si>
    <t>Attorneys transfer costs</t>
  </si>
  <si>
    <t>Organic Growth Investor fee</t>
  </si>
  <si>
    <t xml:space="preserve">     Total cost</t>
  </si>
  <si>
    <t xml:space="preserve">Payable as follows </t>
  </si>
  <si>
    <t xml:space="preserve">Bond </t>
  </si>
  <si>
    <t xml:space="preserve">Cash Deposit </t>
  </si>
  <si>
    <t xml:space="preserve">Cash portion (transfer costs plus OG fee) </t>
  </si>
  <si>
    <t xml:space="preserve">     Total </t>
  </si>
  <si>
    <t xml:space="preserve">Bond Repayment (monthly) </t>
  </si>
  <si>
    <t xml:space="preserve">Rental income - projected </t>
  </si>
  <si>
    <t xml:space="preserve">less </t>
  </si>
  <si>
    <t xml:space="preserve">      Bond repayment</t>
  </si>
  <si>
    <t xml:space="preserve">     Leasing commission fee (monthly portion) </t>
  </si>
  <si>
    <t xml:space="preserve">     Property management fee (monthly)</t>
  </si>
  <si>
    <t xml:space="preserve">     VAT on  fees</t>
  </si>
  <si>
    <t xml:space="preserve">     Levy</t>
  </si>
  <si>
    <t xml:space="preserve">     Rates  (normally paid by tenant and can be excluded)</t>
  </si>
  <si>
    <t>Total monthly expenses</t>
  </si>
  <si>
    <r>
      <t>Monthly cash profit (</t>
    </r>
    <r>
      <rPr>
        <b/>
        <sz val="10"/>
        <color indexed="10"/>
        <rFont val="Arial"/>
        <family val="2"/>
      </rPr>
      <t>-loss</t>
    </r>
    <r>
      <rPr>
        <b/>
        <sz val="10"/>
        <rFont val="Arial"/>
        <family val="2"/>
      </rPr>
      <t>)</t>
    </r>
  </si>
  <si>
    <r>
      <t>Annual cash profit (</t>
    </r>
    <r>
      <rPr>
        <b/>
        <sz val="10"/>
        <color indexed="10"/>
        <rFont val="Arial"/>
        <family val="2"/>
      </rPr>
      <t>-shortfall</t>
    </r>
    <r>
      <rPr>
        <b/>
        <sz val="10"/>
        <rFont val="Arial"/>
        <family val="2"/>
      </rPr>
      <t xml:space="preserve">) </t>
    </r>
  </si>
  <si>
    <t>Projected scenarion after 12 months</t>
  </si>
  <si>
    <t>Value of property, assuming "x % "annnual capital growth</t>
  </si>
  <si>
    <t xml:space="preserve">Capital Growth (year 1)   </t>
  </si>
  <si>
    <t xml:space="preserve">Net Capital Growth (value less total cost)   </t>
  </si>
  <si>
    <t>Cash profit for the year</t>
  </si>
  <si>
    <r>
      <t>Theoretical n</t>
    </r>
    <r>
      <rPr>
        <b/>
        <sz val="10"/>
        <rFont val="Arial"/>
        <family val="2"/>
      </rPr>
      <t>et return</t>
    </r>
    <r>
      <rPr>
        <sz val="10"/>
        <rFont val="Arial"/>
        <family val="2"/>
      </rPr>
      <t xml:space="preserve"> for the year (growth plus cashflow ) </t>
    </r>
  </si>
  <si>
    <r>
      <t>Theoretical n</t>
    </r>
    <r>
      <rPr>
        <b/>
        <sz val="10"/>
        <rFont val="Arial"/>
        <family val="2"/>
      </rPr>
      <t>et return</t>
    </r>
    <r>
      <rPr>
        <sz val="10"/>
        <rFont val="Arial"/>
        <family val="2"/>
      </rPr>
      <t xml:space="preserve"> for the year (growth plus cash) </t>
    </r>
  </si>
  <si>
    <r>
      <rPr>
        <b/>
        <sz val="10"/>
        <rFont val="Arial"/>
        <family val="2"/>
      </rPr>
      <t xml:space="preserve">Investment </t>
    </r>
    <r>
      <rPr>
        <sz val="10"/>
        <rFont val="Arial"/>
        <family val="2"/>
      </rPr>
      <t xml:space="preserve"> (initial cash portion paid on purchase)</t>
    </r>
  </si>
  <si>
    <t xml:space="preserve">Theoretical projected ROI - end of first year </t>
  </si>
  <si>
    <t>&lt;&lt;&lt;&lt;&lt;&lt;&lt;&lt;</t>
  </si>
  <si>
    <t>&gt;&gt;&gt;&gt;&gt;&gt;&gt;&gt;</t>
  </si>
  <si>
    <t xml:space="preserve">End of Year 1 </t>
  </si>
  <si>
    <t>End of Year 1</t>
  </si>
  <si>
    <t xml:space="preserve">Year 1 </t>
  </si>
  <si>
    <t xml:space="preserve">Year 2 </t>
  </si>
  <si>
    <t xml:space="preserve">Projected annual Capital Growth </t>
  </si>
  <si>
    <t>Projected annual Rental Growth</t>
  </si>
  <si>
    <t xml:space="preserve">Total Capital Growth end of year 2   </t>
  </si>
  <si>
    <t>Cash profit for the 2 years</t>
  </si>
  <si>
    <t xml:space="preserve">Theoretical projected ROI - end of 2nd year </t>
  </si>
  <si>
    <t>Interest rate (asssume prime is 9%)</t>
  </si>
  <si>
    <t xml:space="preserve">Costs  Calculator </t>
  </si>
  <si>
    <t>Term of bond in years</t>
  </si>
  <si>
    <t>Rental income - projected market related rental</t>
  </si>
  <si>
    <t>Total Cash pd</t>
  </si>
  <si>
    <t>Projected scenarion after 24 months</t>
  </si>
  <si>
    <t>5% escalation</t>
  </si>
  <si>
    <t>5 % escalation</t>
  </si>
</sst>
</file>

<file path=xl/styles.xml><?xml version="1.0" encoding="utf-8"?>
<styleSheet xmlns="http://schemas.openxmlformats.org/spreadsheetml/2006/main">
  <numFmts count="4">
    <numFmt numFmtId="6" formatCode="&quot;R&quot;\ #,##0;[Red]&quot;R&quot;\ \-#,##0"/>
    <numFmt numFmtId="8" formatCode="&quot;R&quot;\ #,##0.00;[Red]&quot;R&quot;\ \-#,##0.00"/>
    <numFmt numFmtId="164" formatCode="&quot;R&quot;\ #,##0"/>
    <numFmt numFmtId="165" formatCode="&quot;R&quot;\ #,##0.00"/>
  </numFmts>
  <fonts count="20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6"/>
      <color indexed="8"/>
      <name val="Calibri"/>
      <family val="2"/>
    </font>
    <font>
      <b/>
      <u/>
      <sz val="16"/>
      <color indexed="8"/>
      <name val="Calibri"/>
      <family val="2"/>
    </font>
    <font>
      <b/>
      <u/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3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4"/>
      <color indexed="9"/>
      <name val="Arial"/>
      <family val="2"/>
    </font>
    <font>
      <b/>
      <sz val="14"/>
      <color indexed="9"/>
      <name val="Calibri"/>
      <family val="2"/>
    </font>
    <font>
      <sz val="14"/>
      <color indexed="8"/>
      <name val="Calibri"/>
      <family val="2"/>
    </font>
    <font>
      <b/>
      <sz val="11"/>
      <color indexed="30"/>
      <name val="Calibri"/>
      <family val="2"/>
    </font>
    <font>
      <b/>
      <u/>
      <sz val="10"/>
      <color indexed="12"/>
      <name val="Arial"/>
      <family val="2"/>
    </font>
    <font>
      <b/>
      <sz val="12"/>
      <color indexed="9"/>
      <name val="Calibri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79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0" fillId="3" borderId="0" xfId="0" applyFill="1"/>
    <xf numFmtId="0" fontId="3" fillId="4" borderId="0" xfId="0" applyFont="1" applyFill="1"/>
    <xf numFmtId="0" fontId="2" fillId="3" borderId="0" xfId="0" applyFont="1" applyFill="1"/>
    <xf numFmtId="0" fontId="0" fillId="2" borderId="0" xfId="0" applyFill="1"/>
    <xf numFmtId="0" fontId="7" fillId="2" borderId="0" xfId="0" applyFont="1" applyFill="1"/>
    <xf numFmtId="0" fontId="8" fillId="0" borderId="1" xfId="0" applyFont="1" applyBorder="1"/>
    <xf numFmtId="0" fontId="0" fillId="4" borderId="1" xfId="0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0" fontId="9" fillId="2" borderId="0" xfId="0" applyFont="1" applyFill="1"/>
    <xf numFmtId="9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0" fontId="0" fillId="4" borderId="1" xfId="0" applyNumberFormat="1" applyFill="1" applyBorder="1"/>
    <xf numFmtId="0" fontId="8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8" fillId="2" borderId="0" xfId="0" applyFont="1" applyFill="1" applyBorder="1" applyAlignment="1">
      <alignment horizontal="left"/>
    </xf>
    <xf numFmtId="10" fontId="3" fillId="4" borderId="0" xfId="0" applyNumberFormat="1" applyFont="1" applyFill="1" applyBorder="1"/>
    <xf numFmtId="0" fontId="19" fillId="2" borderId="0" xfId="1" applyFill="1"/>
    <xf numFmtId="0" fontId="0" fillId="5" borderId="0" xfId="0" applyFill="1"/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right"/>
    </xf>
    <xf numFmtId="9" fontId="4" fillId="5" borderId="0" xfId="0" applyNumberFormat="1" applyFont="1" applyFill="1"/>
    <xf numFmtId="0" fontId="4" fillId="5" borderId="0" xfId="0" applyFont="1" applyFill="1"/>
    <xf numFmtId="0" fontId="10" fillId="2" borderId="3" xfId="0" applyFont="1" applyFill="1" applyBorder="1"/>
    <xf numFmtId="0" fontId="0" fillId="2" borderId="4" xfId="0" applyFill="1" applyBorder="1"/>
    <xf numFmtId="164" fontId="0" fillId="2" borderId="5" xfId="0" applyNumberFormat="1" applyFill="1" applyBorder="1"/>
    <xf numFmtId="0" fontId="11" fillId="2" borderId="6" xfId="0" applyFont="1" applyFill="1" applyBorder="1"/>
    <xf numFmtId="10" fontId="0" fillId="2" borderId="1" xfId="0" applyNumberFormat="1" applyFill="1" applyBorder="1"/>
    <xf numFmtId="164" fontId="0" fillId="2" borderId="7" xfId="0" applyNumberFormat="1" applyFill="1" applyBorder="1"/>
    <xf numFmtId="9" fontId="0" fillId="2" borderId="1" xfId="0" applyNumberFormat="1" applyFill="1" applyBorder="1"/>
    <xf numFmtId="0" fontId="0" fillId="2" borderId="1" xfId="0" applyFill="1" applyBorder="1"/>
    <xf numFmtId="0" fontId="10" fillId="2" borderId="6" xfId="0" applyFont="1" applyFill="1" applyBorder="1"/>
    <xf numFmtId="0" fontId="0" fillId="2" borderId="7" xfId="0" applyFill="1" applyBorder="1"/>
    <xf numFmtId="0" fontId="11" fillId="2" borderId="8" xfId="0" applyFont="1" applyFill="1" applyBorder="1"/>
    <xf numFmtId="0" fontId="0" fillId="2" borderId="9" xfId="0" applyFill="1" applyBorder="1"/>
    <xf numFmtId="164" fontId="0" fillId="0" borderId="7" xfId="0" applyNumberFormat="1" applyFill="1" applyBorder="1"/>
    <xf numFmtId="164" fontId="0" fillId="5" borderId="0" xfId="0" applyNumberFormat="1" applyFill="1"/>
    <xf numFmtId="0" fontId="11" fillId="2" borderId="0" xfId="0" applyFont="1" applyFill="1" applyBorder="1"/>
    <xf numFmtId="0" fontId="0" fillId="2" borderId="0" xfId="0" applyFill="1" applyBorder="1"/>
    <xf numFmtId="165" fontId="0" fillId="0" borderId="0" xfId="0" applyNumberFormat="1" applyFill="1" applyBorder="1"/>
    <xf numFmtId="0" fontId="10" fillId="2" borderId="4" xfId="0" applyFont="1" applyFill="1" applyBorder="1"/>
    <xf numFmtId="164" fontId="10" fillId="2" borderId="5" xfId="0" applyNumberFormat="1" applyFont="1" applyFill="1" applyBorder="1"/>
    <xf numFmtId="164" fontId="0" fillId="5" borderId="0" xfId="0" applyNumberFormat="1" applyFill="1" applyBorder="1"/>
    <xf numFmtId="0" fontId="0" fillId="2" borderId="6" xfId="0" applyFill="1" applyBorder="1"/>
    <xf numFmtId="0" fontId="10" fillId="2" borderId="1" xfId="0" applyFont="1" applyFill="1" applyBorder="1"/>
    <xf numFmtId="164" fontId="10" fillId="2" borderId="7" xfId="0" applyNumberFormat="1" applyFont="1" applyFill="1" applyBorder="1"/>
    <xf numFmtId="8" fontId="10" fillId="2" borderId="7" xfId="0" applyNumberFormat="1" applyFont="1" applyFill="1" applyBorder="1"/>
    <xf numFmtId="0" fontId="10" fillId="2" borderId="8" xfId="0" applyFont="1" applyFill="1" applyBorder="1"/>
    <xf numFmtId="0" fontId="10" fillId="2" borderId="9" xfId="0" applyFont="1" applyFill="1" applyBorder="1"/>
    <xf numFmtId="8" fontId="10" fillId="2" borderId="10" xfId="0" applyNumberFormat="1" applyFont="1" applyFill="1" applyBorder="1"/>
    <xf numFmtId="0" fontId="10" fillId="2" borderId="0" xfId="0" applyFont="1" applyFill="1" applyBorder="1"/>
    <xf numFmtId="8" fontId="10" fillId="2" borderId="0" xfId="0" applyNumberFormat="1" applyFont="1" applyFill="1" applyBorder="1"/>
    <xf numFmtId="164" fontId="10" fillId="2" borderId="0" xfId="0" applyNumberFormat="1" applyFont="1" applyFill="1" applyBorder="1"/>
    <xf numFmtId="9" fontId="11" fillId="2" borderId="1" xfId="0" applyNumberFormat="1" applyFont="1" applyFill="1" applyBorder="1" applyProtection="1">
      <protection locked="0"/>
    </xf>
    <xf numFmtId="164" fontId="11" fillId="2" borderId="7" xfId="0" applyNumberFormat="1" applyFont="1" applyFill="1" applyBorder="1"/>
    <xf numFmtId="164" fontId="11" fillId="5" borderId="0" xfId="0" applyNumberFormat="1" applyFont="1" applyFill="1" applyBorder="1"/>
    <xf numFmtId="0" fontId="11" fillId="2" borderId="1" xfId="0" applyFont="1" applyFill="1" applyBorder="1"/>
    <xf numFmtId="6" fontId="11" fillId="2" borderId="7" xfId="0" applyNumberFormat="1" applyFont="1" applyFill="1" applyBorder="1"/>
    <xf numFmtId="6" fontId="11" fillId="2" borderId="10" xfId="0" applyNumberFormat="1" applyFont="1" applyFill="1" applyBorder="1"/>
    <xf numFmtId="0" fontId="0" fillId="5" borderId="0" xfId="0" applyFill="1" applyBorder="1"/>
    <xf numFmtId="6" fontId="10" fillId="2" borderId="11" xfId="0" applyNumberFormat="1" applyFont="1" applyFill="1" applyBorder="1"/>
    <xf numFmtId="9" fontId="0" fillId="2" borderId="9" xfId="0" applyNumberFormat="1" applyFill="1" applyBorder="1"/>
    <xf numFmtId="164" fontId="10" fillId="2" borderId="10" xfId="0" applyNumberFormat="1" applyFont="1" applyFill="1" applyBorder="1"/>
    <xf numFmtId="9" fontId="0" fillId="2" borderId="0" xfId="0" applyNumberFormat="1" applyFill="1" applyBorder="1"/>
    <xf numFmtId="164" fontId="0" fillId="2" borderId="0" xfId="0" applyNumberFormat="1" applyFill="1" applyBorder="1"/>
    <xf numFmtId="0" fontId="13" fillId="5" borderId="0" xfId="0" applyFont="1" applyFill="1" applyBorder="1"/>
    <xf numFmtId="0" fontId="14" fillId="5" borderId="0" xfId="0" applyFont="1" applyFill="1"/>
    <xf numFmtId="10" fontId="14" fillId="5" borderId="0" xfId="0" applyNumberFormat="1" applyFont="1" applyFill="1"/>
    <xf numFmtId="0" fontId="15" fillId="5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1" applyFont="1" applyFill="1"/>
    <xf numFmtId="0" fontId="0" fillId="2" borderId="0" xfId="0" applyFont="1" applyFill="1"/>
    <xf numFmtId="164" fontId="18" fillId="5" borderId="0" xfId="0" applyNumberFormat="1" applyFont="1" applyFill="1"/>
    <xf numFmtId="1" fontId="0" fillId="4" borderId="2" xfId="0" applyNumberFormat="1" applyFill="1" applyBorder="1" applyProtection="1">
      <protection locked="0"/>
    </xf>
    <xf numFmtId="164" fontId="0" fillId="2" borderId="1" xfId="0" applyNumberFormat="1" applyFill="1" applyBorder="1"/>
    <xf numFmtId="0" fontId="14" fillId="5" borderId="0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organicgrowth.co.za/property-transfer-costs-legal-matte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5"/>
  <sheetViews>
    <sheetView tabSelected="1" workbookViewId="0">
      <selection activeCell="I18" sqref="I18"/>
    </sheetView>
  </sheetViews>
  <sheetFormatPr defaultRowHeight="15"/>
  <cols>
    <col min="2" max="2" width="48.85546875" customWidth="1"/>
    <col min="3" max="3" width="12.42578125" customWidth="1"/>
    <col min="4" max="4" width="11.5703125" customWidth="1"/>
    <col min="6" max="6" width="7.5703125" customWidth="1"/>
    <col min="8" max="8" width="48.7109375" customWidth="1"/>
    <col min="9" max="9" width="13.5703125" customWidth="1"/>
    <col min="10" max="10" width="11.28515625" customWidth="1"/>
  </cols>
  <sheetData>
    <row r="1" spans="1:11" ht="2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1" ht="21">
      <c r="A2" s="1"/>
      <c r="B2" s="2"/>
      <c r="C2" s="1"/>
      <c r="D2" s="1"/>
      <c r="E2" s="1"/>
      <c r="F2" s="1"/>
      <c r="G2" s="1"/>
      <c r="H2" s="1"/>
      <c r="I2" s="1"/>
      <c r="J2" s="1"/>
      <c r="K2" s="1"/>
    </row>
    <row r="3" spans="1:11">
      <c r="A3" s="3"/>
      <c r="B3" s="4" t="s">
        <v>1</v>
      </c>
      <c r="C3" s="5"/>
      <c r="D3" s="6"/>
      <c r="E3" s="6"/>
      <c r="F3" s="6"/>
      <c r="G3" s="3"/>
      <c r="H3" s="4" t="s">
        <v>1</v>
      </c>
      <c r="I3" s="5"/>
      <c r="J3" s="6"/>
      <c r="K3" s="6"/>
    </row>
    <row r="4" spans="1:11" ht="15.75">
      <c r="A4" s="6"/>
      <c r="B4" s="7"/>
      <c r="C4" s="6"/>
      <c r="D4" s="6"/>
      <c r="E4" s="6"/>
      <c r="F4" s="6"/>
      <c r="G4" s="6"/>
      <c r="H4" s="7"/>
      <c r="I4" s="6"/>
      <c r="J4" s="6"/>
      <c r="K4" s="6"/>
    </row>
    <row r="5" spans="1:11" ht="15.75">
      <c r="A5" s="6"/>
      <c r="B5" s="8" t="s">
        <v>2</v>
      </c>
      <c r="C5" s="9"/>
      <c r="D5" s="40"/>
      <c r="E5" s="6"/>
      <c r="F5" s="6"/>
      <c r="G5" s="6"/>
      <c r="H5" s="8" t="s">
        <v>2</v>
      </c>
      <c r="I5" s="9"/>
      <c r="J5" s="6"/>
      <c r="K5" s="6"/>
    </row>
    <row r="6" spans="1:11" ht="15.75">
      <c r="A6" s="6"/>
      <c r="B6" s="8" t="s">
        <v>3</v>
      </c>
      <c r="C6" s="10"/>
      <c r="D6" s="6"/>
      <c r="F6" s="74"/>
      <c r="G6" s="6"/>
      <c r="H6" s="8" t="s">
        <v>3</v>
      </c>
      <c r="I6" s="10"/>
      <c r="J6" s="6"/>
      <c r="K6" s="6"/>
    </row>
    <row r="7" spans="1:11" ht="15.75">
      <c r="A7" s="6"/>
      <c r="B7" s="8" t="s">
        <v>4</v>
      </c>
      <c r="C7" s="10"/>
      <c r="D7" s="72" t="s">
        <v>45</v>
      </c>
      <c r="E7" s="73" t="s">
        <v>56</v>
      </c>
      <c r="F7" s="74"/>
      <c r="G7" s="72" t="s">
        <v>44</v>
      </c>
      <c r="H7" s="8" t="s">
        <v>4</v>
      </c>
      <c r="I7" s="10"/>
      <c r="J7" s="6"/>
      <c r="K7" s="6"/>
    </row>
    <row r="8" spans="1:11" ht="15.75">
      <c r="A8" s="6"/>
      <c r="B8" s="8" t="s">
        <v>5</v>
      </c>
      <c r="C8" s="12"/>
      <c r="D8" s="11"/>
      <c r="E8" s="6"/>
      <c r="F8" s="6"/>
      <c r="G8" s="6"/>
      <c r="H8" s="8" t="s">
        <v>5</v>
      </c>
      <c r="I8" s="12"/>
      <c r="J8" s="6"/>
      <c r="K8" s="6"/>
    </row>
    <row r="9" spans="1:11" ht="15.75">
      <c r="A9" s="6"/>
      <c r="B9" s="8" t="s">
        <v>57</v>
      </c>
      <c r="C9" s="76"/>
      <c r="D9" s="11"/>
      <c r="E9" s="6"/>
      <c r="F9" s="6"/>
      <c r="G9" s="6"/>
      <c r="H9" s="8" t="s">
        <v>57</v>
      </c>
      <c r="I9" s="76"/>
      <c r="J9" s="6"/>
      <c r="K9" s="6"/>
    </row>
    <row r="10" spans="1:11" ht="15.75">
      <c r="A10" s="6"/>
      <c r="B10" s="8" t="s">
        <v>6</v>
      </c>
      <c r="C10" s="13"/>
      <c r="D10" s="6"/>
      <c r="E10" s="6"/>
      <c r="F10" s="6"/>
      <c r="G10" s="6"/>
      <c r="H10" s="8" t="s">
        <v>6</v>
      </c>
      <c r="I10" s="13"/>
      <c r="J10" s="6"/>
      <c r="K10" s="6"/>
    </row>
    <row r="11" spans="1:11" ht="15.75">
      <c r="A11" s="6"/>
      <c r="B11" s="8" t="s">
        <v>7</v>
      </c>
      <c r="C11" s="13"/>
      <c r="D11" s="6"/>
      <c r="E11" s="6"/>
      <c r="F11" s="6"/>
      <c r="G11" s="6"/>
      <c r="H11" s="8" t="s">
        <v>7</v>
      </c>
      <c r="I11" s="13"/>
      <c r="J11" s="6"/>
      <c r="K11" s="6"/>
    </row>
    <row r="12" spans="1:11" ht="15.75">
      <c r="A12" s="6"/>
      <c r="B12" s="8" t="s">
        <v>8</v>
      </c>
      <c r="C12" s="13"/>
      <c r="D12" s="6"/>
      <c r="E12" s="6"/>
      <c r="F12" s="6"/>
      <c r="G12" s="6"/>
      <c r="H12" s="8" t="s">
        <v>8</v>
      </c>
      <c r="I12" s="13"/>
      <c r="J12" s="6"/>
      <c r="K12" s="6"/>
    </row>
    <row r="13" spans="1:11" ht="15.75">
      <c r="A13" s="6"/>
      <c r="B13" s="8" t="s">
        <v>9</v>
      </c>
      <c r="C13" s="13"/>
      <c r="D13" s="6"/>
      <c r="E13" s="6"/>
      <c r="F13" s="6"/>
      <c r="G13" s="6"/>
      <c r="H13" s="8" t="s">
        <v>9</v>
      </c>
      <c r="I13" s="13"/>
      <c r="J13" s="6"/>
      <c r="K13" s="6"/>
    </row>
    <row r="14" spans="1:11" ht="15.75">
      <c r="A14" s="6"/>
      <c r="B14" s="8" t="s">
        <v>10</v>
      </c>
      <c r="C14" s="14"/>
      <c r="D14" s="6"/>
      <c r="E14" s="6"/>
      <c r="F14" s="6"/>
      <c r="G14" s="6"/>
      <c r="H14" s="8" t="s">
        <v>10</v>
      </c>
      <c r="I14" s="14"/>
      <c r="J14" s="6"/>
      <c r="K14" s="6"/>
    </row>
    <row r="15" spans="1:11" ht="15.75">
      <c r="A15" s="6"/>
      <c r="B15" s="15" t="s">
        <v>11</v>
      </c>
      <c r="C15" s="16" t="e">
        <f>+C6/C10</f>
        <v>#DIV/0!</v>
      </c>
      <c r="D15" s="6"/>
      <c r="E15" s="6"/>
      <c r="F15" s="6"/>
      <c r="G15" s="6"/>
      <c r="H15" s="15" t="s">
        <v>11</v>
      </c>
      <c r="I15" s="16" t="e">
        <f>+I6/I10</f>
        <v>#DIV/0!</v>
      </c>
      <c r="J15" s="6"/>
      <c r="K15" s="6"/>
    </row>
    <row r="16" spans="1:11" ht="15.75">
      <c r="A16" s="6"/>
      <c r="B16" s="17" t="s">
        <v>50</v>
      </c>
      <c r="C16" s="18"/>
      <c r="D16" s="6"/>
      <c r="E16" s="6"/>
      <c r="F16" s="6"/>
      <c r="G16" s="6"/>
      <c r="H16" s="17" t="s">
        <v>12</v>
      </c>
      <c r="I16" s="18"/>
      <c r="J16" s="6"/>
      <c r="K16" s="6"/>
    </row>
    <row r="17" spans="1:11" ht="15.75">
      <c r="A17" s="6"/>
      <c r="B17" s="17" t="s">
        <v>51</v>
      </c>
      <c r="C17" s="18"/>
      <c r="D17" s="6"/>
      <c r="E17" s="6"/>
      <c r="F17" s="6"/>
      <c r="G17" s="6"/>
      <c r="H17" s="17" t="s">
        <v>51</v>
      </c>
      <c r="I17" s="18"/>
      <c r="J17" s="6"/>
      <c r="K17" s="6"/>
    </row>
    <row r="18" spans="1:11">
      <c r="A18" s="3"/>
      <c r="B18" s="4" t="s">
        <v>13</v>
      </c>
      <c r="C18" s="5"/>
      <c r="D18" s="6"/>
      <c r="E18" s="6"/>
      <c r="F18" s="19"/>
      <c r="G18" s="3"/>
      <c r="H18" s="4" t="s">
        <v>13</v>
      </c>
      <c r="I18" s="5"/>
      <c r="J18" s="6"/>
      <c r="K18" s="6"/>
    </row>
    <row r="19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>
      <c r="A20" s="20"/>
      <c r="B20" s="21">
        <f>+C5</f>
        <v>0</v>
      </c>
      <c r="C20" s="20"/>
      <c r="D20" s="20"/>
      <c r="E20" s="20"/>
      <c r="F20" s="6"/>
      <c r="G20" s="20"/>
      <c r="H20" s="22">
        <f>+I5</f>
        <v>0</v>
      </c>
      <c r="I20" s="23"/>
      <c r="J20" s="24"/>
      <c r="K20" s="20"/>
    </row>
    <row r="21" spans="1:11" ht="15.75" thickBot="1">
      <c r="A21" s="20"/>
      <c r="B21" s="6"/>
      <c r="C21" s="6"/>
      <c r="D21" s="6"/>
      <c r="E21" s="20"/>
      <c r="F21" s="6"/>
      <c r="G21" s="20"/>
      <c r="H21" s="6"/>
      <c r="I21" s="6"/>
      <c r="J21" s="6"/>
      <c r="K21" s="20"/>
    </row>
    <row r="22" spans="1:11">
      <c r="A22" s="20"/>
      <c r="B22" s="25" t="s">
        <v>14</v>
      </c>
      <c r="C22" s="26"/>
      <c r="D22" s="27">
        <f>+C6</f>
        <v>0</v>
      </c>
      <c r="E22" s="20"/>
      <c r="F22" s="6"/>
      <c r="G22" s="20"/>
      <c r="H22" s="25" t="s">
        <v>14</v>
      </c>
      <c r="I22" s="26"/>
      <c r="J22" s="27">
        <f>+I6</f>
        <v>0</v>
      </c>
      <c r="K22" s="20"/>
    </row>
    <row r="23" spans="1:11">
      <c r="A23" s="20"/>
      <c r="B23" s="28" t="s">
        <v>15</v>
      </c>
      <c r="C23" s="29" t="e">
        <f>+D23/D22</f>
        <v>#DIV/0!</v>
      </c>
      <c r="D23" s="30">
        <f>+C7</f>
        <v>0</v>
      </c>
      <c r="E23" s="20"/>
      <c r="F23" s="6"/>
      <c r="G23" s="20"/>
      <c r="H23" s="28" t="s">
        <v>15</v>
      </c>
      <c r="I23" s="29" t="e">
        <f>+J23/J22</f>
        <v>#DIV/0!</v>
      </c>
      <c r="J23" s="30">
        <f>+I7</f>
        <v>0</v>
      </c>
      <c r="K23" s="20"/>
    </row>
    <row r="24" spans="1:11">
      <c r="A24" s="20"/>
      <c r="B24" s="28" t="s">
        <v>16</v>
      </c>
      <c r="C24" s="31">
        <v>0.01</v>
      </c>
      <c r="D24" s="30">
        <f>+C24*D22</f>
        <v>0</v>
      </c>
      <c r="E24" s="20"/>
      <c r="F24" s="6"/>
      <c r="G24" s="20"/>
      <c r="H24" s="28" t="s">
        <v>16</v>
      </c>
      <c r="I24" s="31">
        <v>0.01</v>
      </c>
      <c r="J24" s="30">
        <f>+I24*J22</f>
        <v>0</v>
      </c>
      <c r="K24" s="20"/>
    </row>
    <row r="25" spans="1:11">
      <c r="A25" s="20"/>
      <c r="B25" s="28" t="s">
        <v>17</v>
      </c>
      <c r="C25" s="32"/>
      <c r="D25" s="30">
        <f>SUM(D22:D24)</f>
        <v>0</v>
      </c>
      <c r="E25" s="20"/>
      <c r="F25" s="6"/>
      <c r="G25" s="20"/>
      <c r="H25" s="28" t="s">
        <v>17</v>
      </c>
      <c r="I25" s="32"/>
      <c r="J25" s="30">
        <f>SUM(J22:J24)</f>
        <v>0</v>
      </c>
      <c r="K25" s="20"/>
    </row>
    <row r="26" spans="1:11">
      <c r="A26" s="20"/>
      <c r="B26" s="28"/>
      <c r="C26" s="32"/>
      <c r="D26" s="30"/>
      <c r="E26" s="20"/>
      <c r="F26" s="6"/>
      <c r="G26" s="20"/>
      <c r="H26" s="28"/>
      <c r="I26" s="32"/>
      <c r="J26" s="30"/>
      <c r="K26" s="20"/>
    </row>
    <row r="27" spans="1:11">
      <c r="A27" s="20"/>
      <c r="B27" s="33" t="s">
        <v>18</v>
      </c>
      <c r="C27" s="32"/>
      <c r="D27" s="30"/>
      <c r="E27" s="20"/>
      <c r="F27" s="19"/>
      <c r="G27" s="20"/>
      <c r="H27" s="33" t="s">
        <v>18</v>
      </c>
      <c r="I27" s="32"/>
      <c r="J27" s="30"/>
      <c r="K27" s="20"/>
    </row>
    <row r="28" spans="1:11">
      <c r="A28" s="20"/>
      <c r="B28" s="28" t="s">
        <v>19</v>
      </c>
      <c r="C28" s="31">
        <f>+C8</f>
        <v>0</v>
      </c>
      <c r="D28" s="30">
        <f>+C28*D22</f>
        <v>0</v>
      </c>
      <c r="E28" s="20"/>
      <c r="F28" s="19"/>
      <c r="G28" s="20"/>
      <c r="H28" s="28" t="s">
        <v>19</v>
      </c>
      <c r="I28" s="31">
        <f>+I8</f>
        <v>0</v>
      </c>
      <c r="J28" s="30">
        <f>+I28*J22</f>
        <v>0</v>
      </c>
      <c r="K28" s="20"/>
    </row>
    <row r="29" spans="1:11">
      <c r="A29" s="20"/>
      <c r="B29" s="28" t="s">
        <v>20</v>
      </c>
      <c r="C29" s="31"/>
      <c r="D29" s="30">
        <f>+D22*(1-C28)</f>
        <v>0</v>
      </c>
      <c r="E29" s="20"/>
      <c r="F29" s="19"/>
      <c r="G29" s="20"/>
      <c r="H29" s="28" t="s">
        <v>20</v>
      </c>
      <c r="I29" s="31"/>
      <c r="J29" s="30">
        <f>+J22*(1-I28)</f>
        <v>0</v>
      </c>
      <c r="K29" s="20"/>
    </row>
    <row r="30" spans="1:11">
      <c r="A30" s="20"/>
      <c r="B30" s="28" t="s">
        <v>21</v>
      </c>
      <c r="C30" s="32"/>
      <c r="D30" s="30">
        <f>+D23+D24</f>
        <v>0</v>
      </c>
      <c r="E30" s="20"/>
      <c r="F30" s="19"/>
      <c r="G30" s="20"/>
      <c r="H30" s="28" t="s">
        <v>21</v>
      </c>
      <c r="I30" s="77"/>
      <c r="J30" s="30">
        <f>+J23+J24</f>
        <v>0</v>
      </c>
      <c r="K30" s="20"/>
    </row>
    <row r="31" spans="1:11">
      <c r="A31" s="20"/>
      <c r="B31" s="28"/>
      <c r="C31" s="32" t="s">
        <v>59</v>
      </c>
      <c r="D31" s="30">
        <f>+D30+D29</f>
        <v>0</v>
      </c>
      <c r="E31" s="20"/>
      <c r="F31" s="19"/>
      <c r="G31" s="20"/>
      <c r="H31" s="28"/>
      <c r="I31" s="32" t="s">
        <v>59</v>
      </c>
      <c r="J31" s="30">
        <f>+J30+J29</f>
        <v>0</v>
      </c>
      <c r="K31" s="20"/>
    </row>
    <row r="32" spans="1:11">
      <c r="A32" s="20"/>
      <c r="B32" s="28" t="s">
        <v>22</v>
      </c>
      <c r="C32" s="32"/>
      <c r="D32" s="30">
        <f>SUM(D28:D30)</f>
        <v>0</v>
      </c>
      <c r="E32" s="20"/>
      <c r="F32" s="6"/>
      <c r="G32" s="20"/>
      <c r="H32" s="28" t="s">
        <v>22</v>
      </c>
      <c r="I32" s="32"/>
      <c r="J32" s="30">
        <f>SUM(J28:J30)</f>
        <v>0</v>
      </c>
      <c r="K32" s="20"/>
    </row>
    <row r="33" spans="1:11">
      <c r="A33" s="20"/>
      <c r="B33" s="28" t="s">
        <v>55</v>
      </c>
      <c r="C33" s="29">
        <f>+C14</f>
        <v>0</v>
      </c>
      <c r="D33" s="34"/>
      <c r="E33" s="20"/>
      <c r="F33" s="6"/>
      <c r="G33" s="20"/>
      <c r="H33" s="28" t="str">
        <f>+B33</f>
        <v>Interest rate (asssume prime is 9%)</v>
      </c>
      <c r="I33" s="29">
        <f>+I14</f>
        <v>0</v>
      </c>
      <c r="J33" s="34"/>
      <c r="K33" s="20"/>
    </row>
    <row r="34" spans="1:11" ht="15.75" thickBot="1">
      <c r="A34" s="20"/>
      <c r="B34" s="35" t="s">
        <v>23</v>
      </c>
      <c r="C34" s="36"/>
      <c r="D34" s="37" t="e">
        <f>-PMT(C33/12,C9*12,D28)</f>
        <v>#NUM!</v>
      </c>
      <c r="E34" s="38"/>
      <c r="F34" s="6"/>
      <c r="G34" s="20"/>
      <c r="H34" s="35" t="s">
        <v>23</v>
      </c>
      <c r="I34" s="36"/>
      <c r="J34" s="37" t="e">
        <f>-PMT(I33/12,I9*12,J28)</f>
        <v>#NUM!</v>
      </c>
      <c r="K34" s="38"/>
    </row>
    <row r="35" spans="1:11">
      <c r="A35" s="20"/>
      <c r="B35" s="39"/>
      <c r="C35" s="40"/>
      <c r="D35" s="41"/>
      <c r="E35" s="38"/>
      <c r="F35" s="6"/>
      <c r="G35" s="20"/>
      <c r="H35" s="39"/>
      <c r="I35" s="40"/>
      <c r="J35" s="41"/>
      <c r="K35" s="38"/>
    </row>
    <row r="36" spans="1:11" ht="16.5" thickBot="1">
      <c r="A36" s="38"/>
      <c r="B36" s="75" t="s">
        <v>48</v>
      </c>
      <c r="C36" s="38"/>
      <c r="D36" s="38"/>
      <c r="E36" s="38"/>
      <c r="F36" s="6"/>
      <c r="G36" s="20"/>
      <c r="H36" s="20" t="s">
        <v>48</v>
      </c>
      <c r="I36" s="20"/>
      <c r="J36" s="20"/>
      <c r="K36" s="38"/>
    </row>
    <row r="37" spans="1:11">
      <c r="A37" s="20"/>
      <c r="B37" s="25" t="s">
        <v>58</v>
      </c>
      <c r="C37" s="42"/>
      <c r="D37" s="43">
        <f>+C11</f>
        <v>0</v>
      </c>
      <c r="E37" s="44"/>
      <c r="F37" s="6"/>
      <c r="G37" s="20"/>
      <c r="H37" s="25" t="s">
        <v>58</v>
      </c>
      <c r="I37" s="42"/>
      <c r="J37" s="43">
        <f>+I11</f>
        <v>0</v>
      </c>
      <c r="K37" s="44"/>
    </row>
    <row r="38" spans="1:11">
      <c r="A38" s="20"/>
      <c r="B38" s="45" t="s">
        <v>25</v>
      </c>
      <c r="C38" s="32"/>
      <c r="D38" s="30"/>
      <c r="E38" s="44"/>
      <c r="F38" s="6"/>
      <c r="G38" s="20"/>
      <c r="H38" s="45" t="s">
        <v>25</v>
      </c>
      <c r="I38" s="32"/>
      <c r="J38" s="30"/>
      <c r="K38" s="44"/>
    </row>
    <row r="39" spans="1:11">
      <c r="A39" s="20"/>
      <c r="B39" s="28" t="s">
        <v>26</v>
      </c>
      <c r="C39" s="32"/>
      <c r="D39" s="30" t="e">
        <f>+D34</f>
        <v>#NUM!</v>
      </c>
      <c r="E39" s="44"/>
      <c r="F39" s="6"/>
      <c r="G39" s="20"/>
      <c r="H39" s="28" t="s">
        <v>26</v>
      </c>
      <c r="I39" s="32"/>
      <c r="J39" s="30" t="e">
        <f>+J34</f>
        <v>#NUM!</v>
      </c>
      <c r="K39" s="44"/>
    </row>
    <row r="40" spans="1:11">
      <c r="A40" s="20"/>
      <c r="B40" s="28" t="s">
        <v>27</v>
      </c>
      <c r="C40" s="31">
        <v>0.06</v>
      </c>
      <c r="D40" s="30">
        <f>+C40*D37</f>
        <v>0</v>
      </c>
      <c r="E40" s="44"/>
      <c r="F40" s="6"/>
      <c r="G40" s="20"/>
      <c r="H40" s="28" t="s">
        <v>27</v>
      </c>
      <c r="I40" s="31">
        <v>0.06</v>
      </c>
      <c r="J40" s="30">
        <f>+I40*J37</f>
        <v>0</v>
      </c>
      <c r="K40" s="44"/>
    </row>
    <row r="41" spans="1:11">
      <c r="A41" s="20"/>
      <c r="B41" s="28" t="s">
        <v>28</v>
      </c>
      <c r="C41" s="31">
        <v>7.0000000000000007E-2</v>
      </c>
      <c r="D41" s="30">
        <f>+C41*D37</f>
        <v>0</v>
      </c>
      <c r="E41" s="44"/>
      <c r="F41" s="6"/>
      <c r="G41" s="20"/>
      <c r="H41" s="28" t="s">
        <v>28</v>
      </c>
      <c r="I41" s="31">
        <v>7.0000000000000007E-2</v>
      </c>
      <c r="J41" s="30">
        <f>+I41*J37</f>
        <v>0</v>
      </c>
      <c r="K41" s="44"/>
    </row>
    <row r="42" spans="1:11">
      <c r="A42" s="20"/>
      <c r="B42" s="28" t="s">
        <v>29</v>
      </c>
      <c r="C42" s="31"/>
      <c r="D42" s="30">
        <f>+D41*0.14+D40*0.14</f>
        <v>0</v>
      </c>
      <c r="E42" s="44"/>
      <c r="F42" s="6"/>
      <c r="G42" s="20"/>
      <c r="H42" s="28" t="s">
        <v>29</v>
      </c>
      <c r="I42" s="31"/>
      <c r="J42" s="30">
        <f>+J41*0.14+J40*0.14</f>
        <v>0</v>
      </c>
      <c r="K42" s="44"/>
    </row>
    <row r="43" spans="1:11">
      <c r="A43" s="20"/>
      <c r="B43" s="28" t="s">
        <v>30</v>
      </c>
      <c r="C43" s="32"/>
      <c r="D43" s="30">
        <f>+C12</f>
        <v>0</v>
      </c>
      <c r="E43" s="44"/>
      <c r="F43" s="6"/>
      <c r="G43" s="20"/>
      <c r="H43" s="28" t="s">
        <v>30</v>
      </c>
      <c r="I43" s="32"/>
      <c r="J43" s="30">
        <f>+I12</f>
        <v>0</v>
      </c>
      <c r="K43" s="44"/>
    </row>
    <row r="44" spans="1:11">
      <c r="A44" s="20"/>
      <c r="B44" s="28" t="s">
        <v>31</v>
      </c>
      <c r="C44" s="32"/>
      <c r="D44" s="30">
        <f>+C13</f>
        <v>0</v>
      </c>
      <c r="E44" s="44"/>
      <c r="F44" s="6"/>
      <c r="G44" s="20"/>
      <c r="H44" s="28" t="s">
        <v>31</v>
      </c>
      <c r="I44" s="32"/>
      <c r="J44" s="30">
        <f>+I13</f>
        <v>0</v>
      </c>
      <c r="K44" s="44"/>
    </row>
    <row r="45" spans="1:11">
      <c r="A45" s="20"/>
      <c r="B45" s="28"/>
      <c r="C45" s="31"/>
      <c r="D45" s="30"/>
      <c r="E45" s="44"/>
      <c r="F45" s="6"/>
      <c r="G45" s="20"/>
      <c r="H45" s="28"/>
      <c r="I45" s="31"/>
      <c r="J45" s="30"/>
      <c r="K45" s="44"/>
    </row>
    <row r="46" spans="1:11">
      <c r="A46" s="20"/>
      <c r="B46" s="33" t="s">
        <v>32</v>
      </c>
      <c r="C46" s="46"/>
      <c r="D46" s="47" t="e">
        <f>SUM(D39:D45)</f>
        <v>#NUM!</v>
      </c>
      <c r="E46" s="44"/>
      <c r="F46" s="6"/>
      <c r="G46" s="20"/>
      <c r="H46" s="33" t="s">
        <v>32</v>
      </c>
      <c r="I46" s="46"/>
      <c r="J46" s="47" t="e">
        <f>SUM(J39:J45)</f>
        <v>#NUM!</v>
      </c>
      <c r="K46" s="44"/>
    </row>
    <row r="47" spans="1:11">
      <c r="A47" s="20"/>
      <c r="B47" s="33" t="s">
        <v>33</v>
      </c>
      <c r="C47" s="46"/>
      <c r="D47" s="48" t="e">
        <f>+D37-D46</f>
        <v>#NUM!</v>
      </c>
      <c r="E47" s="44"/>
      <c r="F47" s="6"/>
      <c r="G47" s="20"/>
      <c r="H47" s="33" t="s">
        <v>33</v>
      </c>
      <c r="I47" s="46"/>
      <c r="J47" s="48" t="e">
        <f>+J37-J46</f>
        <v>#NUM!</v>
      </c>
      <c r="K47" s="44"/>
    </row>
    <row r="48" spans="1:11" ht="15.75" thickBot="1">
      <c r="A48" s="20"/>
      <c r="B48" s="49" t="s">
        <v>34</v>
      </c>
      <c r="C48" s="50"/>
      <c r="D48" s="51" t="e">
        <f>+D47*12</f>
        <v>#NUM!</v>
      </c>
      <c r="E48" s="44"/>
      <c r="F48" s="6"/>
      <c r="G48" s="20"/>
      <c r="H48" s="49" t="s">
        <v>34</v>
      </c>
      <c r="I48" s="50"/>
      <c r="J48" s="51" t="e">
        <f>+J47*12</f>
        <v>#NUM!</v>
      </c>
      <c r="K48" s="44"/>
    </row>
    <row r="49" spans="1:11">
      <c r="A49" s="20"/>
      <c r="B49" s="52"/>
      <c r="C49" s="52"/>
      <c r="D49" s="53"/>
      <c r="E49" s="44"/>
      <c r="F49" s="6"/>
      <c r="G49" s="20"/>
      <c r="H49" s="52"/>
      <c r="I49" s="52"/>
      <c r="J49" s="53"/>
      <c r="K49" s="44"/>
    </row>
    <row r="50" spans="1:11" ht="15.75" thickBot="1">
      <c r="A50" s="20"/>
      <c r="B50" s="52" t="s">
        <v>46</v>
      </c>
      <c r="C50" s="52"/>
      <c r="D50" s="54"/>
      <c r="E50" s="44"/>
      <c r="F50" s="6"/>
      <c r="G50" s="20"/>
      <c r="H50" s="52" t="s">
        <v>47</v>
      </c>
      <c r="I50" s="52"/>
      <c r="J50" s="54"/>
      <c r="K50" s="44"/>
    </row>
    <row r="51" spans="1:11">
      <c r="A51" s="20"/>
      <c r="B51" s="25" t="s">
        <v>35</v>
      </c>
      <c r="C51" s="42"/>
      <c r="D51" s="43"/>
      <c r="E51" s="44"/>
      <c r="F51" s="6"/>
      <c r="G51" s="20"/>
      <c r="H51" s="25" t="s">
        <v>35</v>
      </c>
      <c r="I51" s="42"/>
      <c r="J51" s="43"/>
      <c r="K51" s="44"/>
    </row>
    <row r="52" spans="1:11">
      <c r="A52" s="20"/>
      <c r="B52" s="28" t="s">
        <v>36</v>
      </c>
      <c r="C52" s="55"/>
      <c r="D52" s="56">
        <f>+D22*(1+C16)</f>
        <v>0</v>
      </c>
      <c r="E52" s="57"/>
      <c r="F52" s="6"/>
      <c r="G52" s="20"/>
      <c r="H52" s="28" t="s">
        <v>36</v>
      </c>
      <c r="I52" s="55"/>
      <c r="J52" s="56">
        <f>+J22*(1+I16)</f>
        <v>0</v>
      </c>
      <c r="K52" s="57"/>
    </row>
    <row r="53" spans="1:11">
      <c r="A53" s="20"/>
      <c r="B53" s="28" t="s">
        <v>37</v>
      </c>
      <c r="C53" s="58"/>
      <c r="D53" s="59">
        <f>+D52-D25</f>
        <v>0</v>
      </c>
      <c r="E53" s="57"/>
      <c r="F53" s="6"/>
      <c r="G53" s="20"/>
      <c r="H53" s="28" t="s">
        <v>38</v>
      </c>
      <c r="I53" s="58"/>
      <c r="J53" s="59">
        <f>+J52-J25</f>
        <v>0</v>
      </c>
      <c r="K53" s="57"/>
    </row>
    <row r="54" spans="1:11" ht="15.75" thickBot="1">
      <c r="A54" s="20"/>
      <c r="B54" s="28" t="s">
        <v>39</v>
      </c>
      <c r="C54" s="58"/>
      <c r="D54" s="60" t="e">
        <f>+D48</f>
        <v>#NUM!</v>
      </c>
      <c r="E54" s="61"/>
      <c r="F54" s="6"/>
      <c r="G54" s="20"/>
      <c r="H54" s="28" t="s">
        <v>39</v>
      </c>
      <c r="I54" s="58"/>
      <c r="J54" s="60" t="e">
        <f>+J48</f>
        <v>#NUM!</v>
      </c>
      <c r="K54" s="61"/>
    </row>
    <row r="55" spans="1:11">
      <c r="A55" s="20"/>
      <c r="B55" s="28" t="s">
        <v>40</v>
      </c>
      <c r="C55" s="32"/>
      <c r="D55" s="62" t="e">
        <f>+D53+D54</f>
        <v>#NUM!</v>
      </c>
      <c r="E55" s="44"/>
      <c r="F55" s="6"/>
      <c r="G55" s="20"/>
      <c r="H55" s="28" t="s">
        <v>41</v>
      </c>
      <c r="I55" s="32"/>
      <c r="J55" s="62" t="e">
        <f>+J53+J54</f>
        <v>#NUM!</v>
      </c>
      <c r="K55" s="44"/>
    </row>
    <row r="56" spans="1:11">
      <c r="A56" s="20"/>
      <c r="B56" s="28"/>
      <c r="C56" s="32"/>
      <c r="D56" s="30"/>
      <c r="E56" s="44"/>
      <c r="F56" s="6"/>
      <c r="G56" s="20"/>
      <c r="H56" s="28"/>
      <c r="I56" s="32"/>
      <c r="J56" s="30"/>
      <c r="K56" s="44"/>
    </row>
    <row r="57" spans="1:11" ht="15.75" thickBot="1">
      <c r="A57" s="20"/>
      <c r="B57" s="35" t="s">
        <v>42</v>
      </c>
      <c r="C57" s="63"/>
      <c r="D57" s="64">
        <f>+D30+D29</f>
        <v>0</v>
      </c>
      <c r="E57" s="61"/>
      <c r="F57" s="6"/>
      <c r="G57" s="20"/>
      <c r="H57" s="35" t="s">
        <v>42</v>
      </c>
      <c r="I57" s="63"/>
      <c r="J57" s="64">
        <f>+J29+J30</f>
        <v>0</v>
      </c>
      <c r="K57" s="61"/>
    </row>
    <row r="58" spans="1:11" ht="18.75">
      <c r="A58" s="20"/>
      <c r="B58" s="39"/>
      <c r="C58" s="65"/>
      <c r="D58" s="66"/>
      <c r="E58" s="61"/>
      <c r="F58" s="71"/>
      <c r="G58" s="20"/>
      <c r="H58" s="39"/>
      <c r="I58" s="65"/>
      <c r="J58" s="66"/>
      <c r="K58" s="61"/>
    </row>
    <row r="59" spans="1:11" ht="18.75">
      <c r="A59" s="20"/>
      <c r="B59" s="67" t="s">
        <v>43</v>
      </c>
      <c r="C59" s="68"/>
      <c r="D59" s="69" t="e">
        <f>+D55/D57</f>
        <v>#NUM!</v>
      </c>
      <c r="E59" s="70"/>
      <c r="G59" s="70"/>
      <c r="H59" s="67" t="s">
        <v>43</v>
      </c>
      <c r="I59" s="68"/>
      <c r="J59" s="69" t="e">
        <f>+J55/J57</f>
        <v>#NUM!</v>
      </c>
      <c r="K59" s="70"/>
    </row>
    <row r="62" spans="1:11" ht="19.5" thickBot="1">
      <c r="A62" s="61"/>
      <c r="B62" s="78" t="s">
        <v>49</v>
      </c>
      <c r="C62" s="61"/>
      <c r="D62" s="61"/>
      <c r="E62" s="70"/>
      <c r="G62" s="61"/>
      <c r="H62" s="78" t="s">
        <v>49</v>
      </c>
      <c r="I62" s="61"/>
      <c r="J62" s="61"/>
      <c r="K62" s="70"/>
    </row>
    <row r="63" spans="1:11" ht="18.75">
      <c r="A63" s="20"/>
      <c r="B63" s="25" t="s">
        <v>24</v>
      </c>
      <c r="C63" s="42"/>
      <c r="D63" s="43">
        <f>+D37*(1+C17)</f>
        <v>0</v>
      </c>
      <c r="E63" s="70"/>
      <c r="G63" s="20"/>
      <c r="H63" s="25" t="s">
        <v>24</v>
      </c>
      <c r="I63" s="42"/>
      <c r="J63" s="43">
        <f>+J37*(1+I17)</f>
        <v>0</v>
      </c>
      <c r="K63" s="70"/>
    </row>
    <row r="64" spans="1:11" ht="18.75">
      <c r="A64" s="20"/>
      <c r="B64" s="45" t="s">
        <v>25</v>
      </c>
      <c r="C64" s="32"/>
      <c r="D64" s="30"/>
      <c r="E64" s="70"/>
      <c r="G64" s="20"/>
      <c r="H64" s="45" t="s">
        <v>25</v>
      </c>
      <c r="I64" s="32"/>
      <c r="J64" s="30"/>
      <c r="K64" s="70"/>
    </row>
    <row r="65" spans="1:11" ht="18.75">
      <c r="A65" s="20"/>
      <c r="B65" s="28" t="s">
        <v>26</v>
      </c>
      <c r="C65" s="32"/>
      <c r="D65" s="30" t="e">
        <f>+D39</f>
        <v>#NUM!</v>
      </c>
      <c r="E65" s="70"/>
      <c r="G65" s="20"/>
      <c r="H65" s="28" t="s">
        <v>26</v>
      </c>
      <c r="I65" s="32"/>
      <c r="J65" s="30" t="e">
        <f>+J39</f>
        <v>#NUM!</v>
      </c>
      <c r="K65" s="70"/>
    </row>
    <row r="66" spans="1:11" ht="18.75">
      <c r="A66" s="20"/>
      <c r="B66" s="28" t="s">
        <v>27</v>
      </c>
      <c r="C66" s="31">
        <v>0.06</v>
      </c>
      <c r="D66" s="30">
        <f>+C66*D63</f>
        <v>0</v>
      </c>
      <c r="E66" s="70"/>
      <c r="G66" s="20"/>
      <c r="H66" s="28" t="s">
        <v>27</v>
      </c>
      <c r="I66" s="31">
        <v>0.06</v>
      </c>
      <c r="J66" s="30">
        <f>+I66*J63</f>
        <v>0</v>
      </c>
      <c r="K66" s="70"/>
    </row>
    <row r="67" spans="1:11" ht="18.75">
      <c r="A67" s="20"/>
      <c r="B67" s="28" t="s">
        <v>28</v>
      </c>
      <c r="C67" s="31">
        <v>7.0000000000000007E-2</v>
      </c>
      <c r="D67" s="30">
        <f>+C67*D63</f>
        <v>0</v>
      </c>
      <c r="E67" s="70"/>
      <c r="G67" s="20"/>
      <c r="H67" s="28" t="s">
        <v>28</v>
      </c>
      <c r="I67" s="31">
        <v>7.0000000000000007E-2</v>
      </c>
      <c r="J67" s="30">
        <f>+I67*J63</f>
        <v>0</v>
      </c>
      <c r="K67" s="70"/>
    </row>
    <row r="68" spans="1:11" ht="18.75">
      <c r="A68" s="20"/>
      <c r="B68" s="28" t="s">
        <v>29</v>
      </c>
      <c r="C68" s="31"/>
      <c r="D68" s="30">
        <f>+D67*0.14+D66*0.14</f>
        <v>0</v>
      </c>
      <c r="E68" s="70"/>
      <c r="G68" s="20"/>
      <c r="H68" s="28" t="s">
        <v>29</v>
      </c>
      <c r="I68" s="31"/>
      <c r="J68" s="30">
        <f>+J67*0.14+J66*0.14</f>
        <v>0</v>
      </c>
      <c r="K68" s="70"/>
    </row>
    <row r="69" spans="1:11" ht="18.75">
      <c r="A69" s="20"/>
      <c r="B69" s="28" t="s">
        <v>30</v>
      </c>
      <c r="C69" s="32"/>
      <c r="D69" s="30">
        <f>+D43*1.1</f>
        <v>0</v>
      </c>
      <c r="E69" s="70"/>
      <c r="G69" s="20"/>
      <c r="H69" s="28" t="s">
        <v>30</v>
      </c>
      <c r="I69" s="32"/>
      <c r="J69" s="30">
        <f>+J43*1.1</f>
        <v>0</v>
      </c>
      <c r="K69" s="70"/>
    </row>
    <row r="70" spans="1:11" ht="18.75">
      <c r="A70" s="20"/>
      <c r="B70" s="28" t="s">
        <v>31</v>
      </c>
      <c r="C70" s="32" t="s">
        <v>61</v>
      </c>
      <c r="D70" s="30">
        <f>+D44*1.05</f>
        <v>0</v>
      </c>
      <c r="E70" s="70"/>
      <c r="G70" s="20"/>
      <c r="H70" s="28" t="s">
        <v>31</v>
      </c>
      <c r="I70" s="32" t="s">
        <v>62</v>
      </c>
      <c r="J70" s="30">
        <f>+J44*1.05</f>
        <v>0</v>
      </c>
      <c r="K70" s="70"/>
    </row>
    <row r="71" spans="1:11" ht="18.75">
      <c r="A71" s="20"/>
      <c r="B71" s="28"/>
      <c r="C71" s="31"/>
      <c r="D71" s="30"/>
      <c r="E71" s="70"/>
      <c r="G71" s="20"/>
      <c r="H71" s="28"/>
      <c r="I71" s="31"/>
      <c r="J71" s="30"/>
      <c r="K71" s="70"/>
    </row>
    <row r="72" spans="1:11" ht="18.75">
      <c r="A72" s="20"/>
      <c r="B72" s="33" t="s">
        <v>32</v>
      </c>
      <c r="C72" s="46"/>
      <c r="D72" s="47" t="e">
        <f>SUM(D65:D71)</f>
        <v>#NUM!</v>
      </c>
      <c r="E72" s="70"/>
      <c r="G72" s="20"/>
      <c r="H72" s="33" t="s">
        <v>32</v>
      </c>
      <c r="I72" s="46"/>
      <c r="J72" s="47" t="e">
        <f>SUM(J65:J71)</f>
        <v>#NUM!</v>
      </c>
      <c r="K72" s="70"/>
    </row>
    <row r="73" spans="1:11" ht="18.75">
      <c r="A73" s="20"/>
      <c r="B73" s="33" t="s">
        <v>33</v>
      </c>
      <c r="C73" s="46"/>
      <c r="D73" s="48" t="e">
        <f>+D63-D72</f>
        <v>#NUM!</v>
      </c>
      <c r="E73" s="70"/>
      <c r="G73" s="20"/>
      <c r="H73" s="33" t="s">
        <v>33</v>
      </c>
      <c r="I73" s="46"/>
      <c r="J73" s="48" t="e">
        <f>+J63-J72</f>
        <v>#NUM!</v>
      </c>
      <c r="K73" s="70"/>
    </row>
    <row r="74" spans="1:11" ht="19.5" thickBot="1">
      <c r="A74" s="20"/>
      <c r="B74" s="49" t="s">
        <v>34</v>
      </c>
      <c r="C74" s="50"/>
      <c r="D74" s="51" t="e">
        <f>+D73*12</f>
        <v>#NUM!</v>
      </c>
      <c r="E74" s="70"/>
      <c r="G74" s="20"/>
      <c r="H74" s="49" t="s">
        <v>34</v>
      </c>
      <c r="I74" s="50"/>
      <c r="J74" s="51" t="e">
        <f>+J73*12</f>
        <v>#NUM!</v>
      </c>
      <c r="K74" s="70"/>
    </row>
    <row r="75" spans="1:11" ht="18.75">
      <c r="A75" s="20"/>
      <c r="B75" s="52"/>
      <c r="C75" s="52"/>
      <c r="D75" s="53"/>
      <c r="E75" s="70"/>
      <c r="G75" s="20"/>
      <c r="H75" s="52"/>
      <c r="I75" s="52"/>
      <c r="J75" s="53"/>
      <c r="K75" s="70"/>
    </row>
    <row r="76" spans="1:11" ht="19.5" thickBot="1">
      <c r="A76" s="20"/>
      <c r="B76" s="52"/>
      <c r="C76" s="52"/>
      <c r="D76" s="54"/>
      <c r="E76" s="70"/>
      <c r="G76" s="20"/>
      <c r="H76" s="52"/>
      <c r="I76" s="52"/>
      <c r="J76" s="54"/>
      <c r="K76" s="70"/>
    </row>
    <row r="77" spans="1:11" ht="18.75">
      <c r="A77" s="20"/>
      <c r="B77" s="25" t="s">
        <v>60</v>
      </c>
      <c r="C77" s="42"/>
      <c r="D77" s="43"/>
      <c r="E77" s="70"/>
      <c r="G77" s="20"/>
      <c r="H77" s="25" t="s">
        <v>35</v>
      </c>
      <c r="I77" s="42"/>
      <c r="J77" s="43"/>
      <c r="K77" s="70"/>
    </row>
    <row r="78" spans="1:11" ht="18.75">
      <c r="A78" s="20"/>
      <c r="B78" s="28" t="s">
        <v>36</v>
      </c>
      <c r="C78" s="55"/>
      <c r="D78" s="56">
        <f>+D52*(1+C16)</f>
        <v>0</v>
      </c>
      <c r="E78" s="70"/>
      <c r="G78" s="20"/>
      <c r="H78" s="28" t="s">
        <v>36</v>
      </c>
      <c r="I78" s="55"/>
      <c r="J78" s="56">
        <f>+J52*(1+I16)</f>
        <v>0</v>
      </c>
      <c r="K78" s="70"/>
    </row>
    <row r="79" spans="1:11" ht="18.75">
      <c r="A79" s="20"/>
      <c r="B79" s="28" t="s">
        <v>52</v>
      </c>
      <c r="C79" s="58"/>
      <c r="D79" s="59">
        <f>+D78-D25</f>
        <v>0</v>
      </c>
      <c r="E79" s="70"/>
      <c r="G79" s="20"/>
      <c r="H79" s="28" t="s">
        <v>52</v>
      </c>
      <c r="I79" s="58"/>
      <c r="J79" s="59">
        <f>+J78-J25</f>
        <v>0</v>
      </c>
      <c r="K79" s="70"/>
    </row>
    <row r="80" spans="1:11" ht="19.5" thickBot="1">
      <c r="A80" s="20"/>
      <c r="B80" s="28" t="s">
        <v>53</v>
      </c>
      <c r="C80" s="58"/>
      <c r="D80" s="60" t="e">
        <f>+D74+D48</f>
        <v>#NUM!</v>
      </c>
      <c r="E80" s="70"/>
      <c r="G80" s="20"/>
      <c r="H80" s="28" t="s">
        <v>53</v>
      </c>
      <c r="I80" s="58"/>
      <c r="J80" s="60" t="e">
        <f>+J74+J48</f>
        <v>#NUM!</v>
      </c>
      <c r="K80" s="70"/>
    </row>
    <row r="81" spans="1:11" ht="18.75">
      <c r="A81" s="20"/>
      <c r="B81" s="28" t="s">
        <v>40</v>
      </c>
      <c r="C81" s="32"/>
      <c r="D81" s="62" t="e">
        <f>+D79+D80</f>
        <v>#NUM!</v>
      </c>
      <c r="E81" s="70"/>
      <c r="G81" s="20"/>
      <c r="H81" s="28" t="s">
        <v>40</v>
      </c>
      <c r="I81" s="32"/>
      <c r="J81" s="62" t="e">
        <f>+J79+J80</f>
        <v>#NUM!</v>
      </c>
      <c r="K81" s="70"/>
    </row>
    <row r="82" spans="1:11" ht="18.75">
      <c r="A82" s="20"/>
      <c r="B82" s="28"/>
      <c r="C82" s="32"/>
      <c r="D82" s="30"/>
      <c r="E82" s="70"/>
      <c r="G82" s="20"/>
      <c r="H82" s="28"/>
      <c r="I82" s="32"/>
      <c r="J82" s="30"/>
      <c r="K82" s="70"/>
    </row>
    <row r="83" spans="1:11" ht="19.5" thickBot="1">
      <c r="A83" s="20"/>
      <c r="B83" s="35" t="s">
        <v>42</v>
      </c>
      <c r="C83" s="63"/>
      <c r="D83" s="64">
        <f>+D57</f>
        <v>0</v>
      </c>
      <c r="E83" s="70"/>
      <c r="G83" s="20"/>
      <c r="H83" s="35" t="s">
        <v>42</v>
      </c>
      <c r="I83" s="63"/>
      <c r="J83" s="64">
        <f>+J57</f>
        <v>0</v>
      </c>
      <c r="K83" s="70"/>
    </row>
    <row r="84" spans="1:11" ht="18.75">
      <c r="A84" s="20"/>
      <c r="B84" s="39"/>
      <c r="C84" s="65"/>
      <c r="D84" s="66"/>
      <c r="E84" s="70"/>
      <c r="G84" s="20"/>
      <c r="H84" s="39"/>
      <c r="I84" s="65"/>
      <c r="J84" s="66"/>
      <c r="K84" s="70"/>
    </row>
    <row r="85" spans="1:11" ht="18.75">
      <c r="A85" s="20"/>
      <c r="B85" s="67" t="s">
        <v>54</v>
      </c>
      <c r="C85" s="68"/>
      <c r="D85" s="69" t="e">
        <f>+D81/D83</f>
        <v>#NUM!</v>
      </c>
      <c r="E85" s="70"/>
      <c r="G85" s="20"/>
      <c r="H85" s="67" t="s">
        <v>54</v>
      </c>
      <c r="I85" s="68"/>
      <c r="J85" s="69" t="e">
        <f>+J81/J83</f>
        <v>#NUM!</v>
      </c>
      <c r="K85" s="70"/>
    </row>
  </sheetData>
  <phoneticPr fontId="0" type="noConversion"/>
  <hyperlinks>
    <hyperlink ref="E7" r:id="rId1" display="Bond Calculator 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</dc:creator>
  <cp:lastModifiedBy>Warren</cp:lastModifiedBy>
  <dcterms:created xsi:type="dcterms:W3CDTF">2014-04-21T12:16:38Z</dcterms:created>
  <dcterms:modified xsi:type="dcterms:W3CDTF">2014-05-09T11:28:10Z</dcterms:modified>
</cp:coreProperties>
</file>